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rð febrúar 2009" sheetId="1" r:id="rId1"/>
  </sheets>
  <externalReferences>
    <externalReference r:id="rId4"/>
  </externalReferences>
  <definedNames>
    <definedName name="Dags_visit_naest">'Verð febrúar 2009'!$A$14</definedName>
    <definedName name="LVT">'Verð febrúar 2009'!$C$9</definedName>
    <definedName name="NVT">'Verð febrúar 2009'!$C$10</definedName>
    <definedName name="NvtNæstaMánaðar">'[1]Forsendur'!$D$4</definedName>
    <definedName name="NvtÞessaMánaðar">'[1]Forsendur'!$C$4</definedName>
    <definedName name="_xlnm.Print_Area" localSheetId="0">'Verð febrúar 2009'!$B$7:$N$44,'Verð febrúar 2009'!$B$46:$N$82</definedName>
    <definedName name="_xlnm.Print_Titles" localSheetId="0">'Verð febrúar 2009'!$1:$5</definedName>
    <definedName name="Verdb_raun">'Verð febrúar 2009'!$C$14</definedName>
    <definedName name="verdbspa">'Verð febrúar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<sst xmlns="http://schemas.openxmlformats.org/spreadsheetml/2006/main" count="39" uniqueCount="33">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</sst>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3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febrúar 2009"/>
    </sheetNames>
    <sheetDataSet>
      <sheetData sheetId="0">
        <row r="2">
          <cell r="C2">
            <v>39873</v>
          </cell>
        </row>
        <row r="3">
          <cell r="C3">
            <v>6611</v>
          </cell>
          <cell r="D3">
            <v>6644</v>
          </cell>
        </row>
        <row r="4">
          <cell r="C4">
            <v>334.8</v>
          </cell>
          <cell r="D4">
            <v>336.5</v>
          </cell>
        </row>
        <row r="5">
          <cell r="D5">
            <v>39869</v>
          </cell>
        </row>
        <row r="6">
          <cell r="D6">
            <v>0.06266</v>
          </cell>
        </row>
        <row r="7">
          <cell r="C7">
            <v>0.0051</v>
          </cell>
        </row>
        <row r="8">
          <cell r="D8">
            <v>39896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N55" sqref="N5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39873</v>
      </c>
      <c r="I1" s="3">
        <f>'[1]Forsendur'!$C$2</f>
        <v>39873</v>
      </c>
    </row>
    <row r="2" spans="11:12" ht="15" customHeight="1" thickBot="1">
      <c r="K2" s="4" t="s">
        <v>1</v>
      </c>
      <c r="L2" s="5">
        <f>'[1]Forsendur'!C2</f>
        <v>39873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6611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334.8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0.0051</v>
      </c>
      <c r="D13" s="17"/>
      <c r="N13" s="18"/>
    </row>
    <row r="14" spans="1:14" ht="10.5" customHeight="1">
      <c r="A14" s="19">
        <f>IF(DAY('[1]Forsendur'!D5)&lt;1,32,DAY('[1]Forsendur'!D5))</f>
        <v>25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0.0051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0.0051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7.202382408935597</v>
      </c>
      <c r="E16" s="24">
        <f t="shared" si="0"/>
        <v>6.358817743030355</v>
      </c>
      <c r="F16" s="24">
        <f t="shared" si="0"/>
        <v>6.518401658971638</v>
      </c>
      <c r="G16" s="24">
        <f t="shared" si="0"/>
        <v>6.388002353890553</v>
      </c>
      <c r="H16" s="24">
        <f t="shared" si="0"/>
        <v>6.059009050238207</v>
      </c>
      <c r="I16" s="24">
        <f t="shared" si="0"/>
        <v>5.68409011200815</v>
      </c>
      <c r="J16" s="24">
        <f t="shared" si="0"/>
        <v>5.598383294182897</v>
      </c>
      <c r="K16" s="24">
        <f t="shared" si="0"/>
        <v>5.510524722971688</v>
      </c>
      <c r="L16" s="24">
        <f t="shared" si="0"/>
        <v>5.3477073103458705</v>
      </c>
      <c r="M16" s="24">
        <f t="shared" si="0"/>
        <v>5.236744782227512</v>
      </c>
      <c r="N16" s="24">
        <f aca="true" t="shared" si="1" ref="N16:N43">100000*LVT/N$11*((1+N$12/100)^((DAYS360(N$6,$L$2)+$C55-1)/360)*((1+$A55)^(($C55-15)/30)))/100000</f>
        <v>5.074907362263404</v>
      </c>
    </row>
    <row r="17" spans="1:14" ht="10.5" customHeight="1">
      <c r="A17" s="21">
        <f aca="true" t="shared" si="2" ref="A17:A43">IF(Dags_visit_naest&gt;C17,verdbspa,Verdb_raun)</f>
        <v>0.0051</v>
      </c>
      <c r="B17" s="25"/>
      <c r="C17" s="23">
        <f aca="true" t="shared" si="3" ref="C17:C43">C16+1</f>
        <v>2</v>
      </c>
      <c r="D17" s="24">
        <f t="shared" si="0"/>
        <v>7.204722605017525</v>
      </c>
      <c r="E17" s="24">
        <f t="shared" si="0"/>
        <v>6.360883848316501</v>
      </c>
      <c r="F17" s="24">
        <f t="shared" si="0"/>
        <v>6.520562385103046</v>
      </c>
      <c r="G17" s="24">
        <f t="shared" si="0"/>
        <v>6.390119855133294</v>
      </c>
      <c r="H17" s="24">
        <f t="shared" si="0"/>
        <v>6.061017496460185</v>
      </c>
      <c r="I17" s="24">
        <f t="shared" si="0"/>
        <v>5.68597427973528</v>
      </c>
      <c r="J17" s="24">
        <f t="shared" si="0"/>
        <v>5.6002390517305685</v>
      </c>
      <c r="K17" s="24">
        <f t="shared" si="0"/>
        <v>5.512351357074592</v>
      </c>
      <c r="L17" s="24">
        <f t="shared" si="0"/>
        <v>5.34947997357424</v>
      </c>
      <c r="M17" s="24">
        <f t="shared" si="0"/>
        <v>5.238480663488972</v>
      </c>
      <c r="N17" s="24">
        <f t="shared" si="1"/>
        <v>5.076589597499251</v>
      </c>
    </row>
    <row r="18" spans="1:14" ht="10.5" customHeight="1">
      <c r="A18" s="21">
        <f t="shared" si="2"/>
        <v>0.0051</v>
      </c>
      <c r="B18" s="25"/>
      <c r="C18" s="26">
        <f t="shared" si="3"/>
        <v>3</v>
      </c>
      <c r="D18" s="27">
        <f t="shared" si="0"/>
        <v>7.207063561475314</v>
      </c>
      <c r="E18" s="27">
        <f t="shared" si="0"/>
        <v>6.362950624920999</v>
      </c>
      <c r="F18" s="27">
        <f t="shared" si="0"/>
        <v>6.52272382747406</v>
      </c>
      <c r="G18" s="27">
        <f t="shared" si="0"/>
        <v>6.39223805828741</v>
      </c>
      <c r="H18" s="27">
        <f t="shared" si="0"/>
        <v>6.063026608443875</v>
      </c>
      <c r="I18" s="27">
        <f t="shared" si="0"/>
        <v>5.687859072028163</v>
      </c>
      <c r="J18" s="27">
        <f t="shared" si="0"/>
        <v>5.602095424426559</v>
      </c>
      <c r="K18" s="27">
        <f t="shared" si="0"/>
        <v>5.514178596671948</v>
      </c>
      <c r="L18" s="27">
        <f t="shared" si="0"/>
        <v>5.351253224406743</v>
      </c>
      <c r="M18" s="27">
        <f t="shared" si="0"/>
        <v>5.240217120162044</v>
      </c>
      <c r="N18" s="27">
        <f t="shared" si="1"/>
        <v>5.078272390364073</v>
      </c>
    </row>
    <row r="19" spans="1:14" ht="10.5" customHeight="1">
      <c r="A19" s="21">
        <f t="shared" si="2"/>
        <v>0.0051</v>
      </c>
      <c r="B19" s="25"/>
      <c r="C19" s="23">
        <f t="shared" si="3"/>
        <v>4</v>
      </c>
      <c r="D19" s="24">
        <f t="shared" si="0"/>
        <v>7.2094052785560185</v>
      </c>
      <c r="E19" s="24">
        <f t="shared" si="0"/>
        <v>6.365018073061976</v>
      </c>
      <c r="F19" s="24">
        <f t="shared" si="0"/>
        <v>6.5248859863220945</v>
      </c>
      <c r="G19" s="24">
        <f t="shared" si="0"/>
        <v>6.39435696358557</v>
      </c>
      <c r="H19" s="24">
        <f t="shared" si="0"/>
        <v>6.065036386409958</v>
      </c>
      <c r="I19" s="24">
        <f t="shared" si="0"/>
        <v>5.689744489093834</v>
      </c>
      <c r="J19" s="24">
        <f t="shared" si="0"/>
        <v>5.60395241247478</v>
      </c>
      <c r="K19" s="24">
        <f t="shared" si="0"/>
        <v>5.516006441964465</v>
      </c>
      <c r="L19" s="24">
        <f t="shared" si="0"/>
        <v>5.353027063038157</v>
      </c>
      <c r="M19" s="24">
        <f t="shared" si="0"/>
        <v>5.241954152437466</v>
      </c>
      <c r="N19" s="24">
        <f t="shared" si="1"/>
        <v>5.0799557410427125</v>
      </c>
    </row>
    <row r="20" spans="1:14" ht="10.5" customHeight="1">
      <c r="A20" s="21">
        <f t="shared" si="2"/>
        <v>0.0051</v>
      </c>
      <c r="B20" s="25"/>
      <c r="C20" s="23">
        <f t="shared" si="3"/>
        <v>5</v>
      </c>
      <c r="D20" s="24">
        <f t="shared" si="0"/>
        <v>7.211747756506787</v>
      </c>
      <c r="E20" s="24">
        <f t="shared" si="0"/>
        <v>6.3670861929576255</v>
      </c>
      <c r="F20" s="24">
        <f t="shared" si="0"/>
        <v>6.52704886188465</v>
      </c>
      <c r="G20" s="24">
        <f t="shared" si="0"/>
        <v>6.396476571260523</v>
      </c>
      <c r="H20" s="24">
        <f t="shared" si="0"/>
        <v>6.067046830579202</v>
      </c>
      <c r="I20" s="24">
        <f t="shared" si="0"/>
        <v>5.691630531139386</v>
      </c>
      <c r="J20" s="24">
        <f t="shared" si="0"/>
        <v>5.605810016079206</v>
      </c>
      <c r="K20" s="24">
        <f t="shared" si="0"/>
        <v>5.517834893152921</v>
      </c>
      <c r="L20" s="24">
        <f t="shared" si="0"/>
        <v>5.3548014896633305</v>
      </c>
      <c r="M20" s="24">
        <f t="shared" si="0"/>
        <v>5.243691760506038</v>
      </c>
      <c r="N20" s="24">
        <f t="shared" si="1"/>
        <v>5.081639649720074</v>
      </c>
    </row>
    <row r="21" spans="1:14" s="32" customFormat="1" ht="10.5" customHeight="1">
      <c r="A21" s="28">
        <f t="shared" si="2"/>
        <v>0.0051</v>
      </c>
      <c r="B21" s="29"/>
      <c r="C21" s="30">
        <f t="shared" si="3"/>
        <v>6</v>
      </c>
      <c r="D21" s="31">
        <f t="shared" si="0"/>
        <v>7.214090995574834</v>
      </c>
      <c r="E21" s="31">
        <f t="shared" si="0"/>
        <v>6.369154984826211</v>
      </c>
      <c r="F21" s="31">
        <f t="shared" si="0"/>
        <v>6.529212454399305</v>
      </c>
      <c r="G21" s="31">
        <f t="shared" si="0"/>
        <v>6.3985968815450915</v>
      </c>
      <c r="H21" s="31">
        <f t="shared" si="0"/>
        <v>6.069057941172436</v>
      </c>
      <c r="I21" s="31">
        <f t="shared" si="0"/>
        <v>5.693517198371993</v>
      </c>
      <c r="J21" s="31">
        <f t="shared" si="0"/>
        <v>5.607668235443885</v>
      </c>
      <c r="K21" s="31">
        <f t="shared" si="0"/>
        <v>5.519663950438157</v>
      </c>
      <c r="L21" s="31">
        <f t="shared" si="0"/>
        <v>5.356576504477167</v>
      </c>
      <c r="M21" s="31">
        <f t="shared" si="0"/>
        <v>5.245429944558625</v>
      </c>
      <c r="N21" s="31">
        <f t="shared" si="1"/>
        <v>5.0833241165811245</v>
      </c>
    </row>
    <row r="22" spans="1:14" ht="10.5" customHeight="1">
      <c r="A22" s="21">
        <f t="shared" si="2"/>
        <v>0.0051</v>
      </c>
      <c r="B22" s="25"/>
      <c r="C22" s="23">
        <f t="shared" si="3"/>
        <v>7</v>
      </c>
      <c r="D22" s="24">
        <f t="shared" si="0"/>
        <v>7.2164349960074645</v>
      </c>
      <c r="E22" s="24">
        <f t="shared" si="0"/>
        <v>6.371224448886076</v>
      </c>
      <c r="F22" s="24">
        <f t="shared" si="0"/>
        <v>6.531376764103711</v>
      </c>
      <c r="G22" s="24">
        <f t="shared" si="0"/>
        <v>6.400717894672181</v>
      </c>
      <c r="H22" s="24">
        <f t="shared" si="0"/>
        <v>6.071069718410571</v>
      </c>
      <c r="I22" s="24">
        <f t="shared" si="0"/>
        <v>5.695404490998895</v>
      </c>
      <c r="J22" s="24">
        <f t="shared" si="0"/>
        <v>5.609527070772931</v>
      </c>
      <c r="K22" s="24">
        <f t="shared" si="0"/>
        <v>5.521493614021084</v>
      </c>
      <c r="L22" s="24">
        <f t="shared" si="0"/>
        <v>5.358352107674646</v>
      </c>
      <c r="M22" s="24">
        <f t="shared" si="0"/>
        <v>5.247168704786155</v>
      </c>
      <c r="N22" s="24">
        <f t="shared" si="1"/>
        <v>5.085009141810892</v>
      </c>
    </row>
    <row r="23" spans="1:14" ht="10.5" customHeight="1">
      <c r="A23" s="21">
        <f t="shared" si="2"/>
        <v>0.0051</v>
      </c>
      <c r="B23" s="25"/>
      <c r="C23" s="23">
        <f t="shared" si="3"/>
        <v>8</v>
      </c>
      <c r="D23" s="24">
        <f t="shared" si="0"/>
        <v>7.218779758052066</v>
      </c>
      <c r="E23" s="24">
        <f t="shared" si="0"/>
        <v>6.3732945853556275</v>
      </c>
      <c r="F23" s="24">
        <f t="shared" si="0"/>
        <v>6.533541791235612</v>
      </c>
      <c r="G23" s="24">
        <f t="shared" si="0"/>
        <v>6.402839610874764</v>
      </c>
      <c r="H23" s="24">
        <f t="shared" si="0"/>
        <v>6.0730821625145825</v>
      </c>
      <c r="I23" s="24">
        <f t="shared" si="0"/>
        <v>5.697292409227394</v>
      </c>
      <c r="J23" s="24">
        <f t="shared" si="0"/>
        <v>5.611386522270521</v>
      </c>
      <c r="K23" s="24">
        <f t="shared" si="0"/>
        <v>5.523323884102678</v>
      </c>
      <c r="L23" s="24">
        <f t="shared" si="0"/>
        <v>5.360128299450802</v>
      </c>
      <c r="M23" s="24">
        <f t="shared" si="0"/>
        <v>5.248908041379618</v>
      </c>
      <c r="N23" s="24">
        <f t="shared" si="1"/>
        <v>5.086694725594463</v>
      </c>
    </row>
    <row r="24" spans="1:14" s="33" customFormat="1" ht="10.5" customHeight="1">
      <c r="A24" s="21">
        <f t="shared" si="2"/>
        <v>0.0051</v>
      </c>
      <c r="B24" s="25"/>
      <c r="C24" s="30">
        <f t="shared" si="3"/>
        <v>9</v>
      </c>
      <c r="D24" s="27">
        <f t="shared" si="0"/>
        <v>7.22112528195609</v>
      </c>
      <c r="E24" s="27">
        <f t="shared" si="0"/>
        <v>6.375365394453339</v>
      </c>
      <c r="F24" s="27">
        <f t="shared" si="0"/>
        <v>6.535707536032809</v>
      </c>
      <c r="G24" s="27">
        <f t="shared" si="0"/>
        <v>6.404962030385901</v>
      </c>
      <c r="H24" s="27">
        <f t="shared" si="0"/>
        <v>6.075095273705525</v>
      </c>
      <c r="I24" s="27">
        <f t="shared" si="0"/>
        <v>5.699180953264864</v>
      </c>
      <c r="J24" s="27">
        <f t="shared" si="0"/>
        <v>5.613246590140903</v>
      </c>
      <c r="K24" s="27">
        <f t="shared" si="0"/>
        <v>5.525154760883979</v>
      </c>
      <c r="L24" s="27">
        <f t="shared" si="0"/>
        <v>5.361905080000737</v>
      </c>
      <c r="M24" s="27">
        <f t="shared" si="0"/>
        <v>5.250647954530071</v>
      </c>
      <c r="N24" s="27">
        <f t="shared" si="1"/>
        <v>5.088380868116987</v>
      </c>
    </row>
    <row r="25" spans="1:14" s="32" customFormat="1" ht="10.5" customHeight="1">
      <c r="A25" s="21">
        <f t="shared" si="2"/>
        <v>0.0051</v>
      </c>
      <c r="B25" s="25"/>
      <c r="C25" s="34">
        <f t="shared" si="3"/>
        <v>10</v>
      </c>
      <c r="D25" s="24">
        <f t="shared" si="0"/>
        <v>7.22347156796709</v>
      </c>
      <c r="E25" s="24">
        <f t="shared" si="0"/>
        <v>6.377436876397765</v>
      </c>
      <c r="F25" s="24">
        <f t="shared" si="0"/>
        <v>6.537873998733205</v>
      </c>
      <c r="G25" s="24">
        <f t="shared" si="0"/>
        <v>6.40708515343873</v>
      </c>
      <c r="H25" s="24">
        <f t="shared" si="0"/>
        <v>6.077109052204527</v>
      </c>
      <c r="I25" s="24">
        <f t="shared" si="0"/>
        <v>5.701070123318754</v>
      </c>
      <c r="J25" s="24">
        <f t="shared" si="0"/>
        <v>5.6151072745883965</v>
      </c>
      <c r="K25" s="24">
        <f t="shared" si="0"/>
        <v>5.5269862445661015</v>
      </c>
      <c r="L25" s="24">
        <f t="shared" si="0"/>
        <v>5.3636824495196205</v>
      </c>
      <c r="M25" s="24">
        <f t="shared" si="0"/>
        <v>5.252388444428629</v>
      </c>
      <c r="N25" s="24">
        <f t="shared" si="1"/>
        <v>5.09006756956368</v>
      </c>
    </row>
    <row r="26" spans="1:14" s="36" customFormat="1" ht="10.5" customHeight="1">
      <c r="A26" s="21">
        <f t="shared" si="2"/>
        <v>0.0051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7.225818616332687</v>
      </c>
      <c r="E26" s="24">
        <f t="shared" si="4"/>
        <v>6.37950903140753</v>
      </c>
      <c r="F26" s="24">
        <f t="shared" si="4"/>
        <v>6.540041179574766</v>
      </c>
      <c r="G26" s="24">
        <f t="shared" si="4"/>
        <v>6.409208980266452</v>
      </c>
      <c r="H26" s="24">
        <f t="shared" si="4"/>
        <v>6.079123498232789</v>
      </c>
      <c r="I26" s="24">
        <f t="shared" si="4"/>
        <v>5.702959919596573</v>
      </c>
      <c r="J26" s="24">
        <f t="shared" si="4"/>
        <v>5.616968575817383</v>
      </c>
      <c r="K26" s="24">
        <f t="shared" si="4"/>
        <v>5.528818335350219</v>
      </c>
      <c r="L26" s="24">
        <f t="shared" si="4"/>
        <v>5.365460408202685</v>
      </c>
      <c r="M26" s="24">
        <f t="shared" si="4"/>
        <v>5.2541295112664725</v>
      </c>
      <c r="N26" s="24">
        <f t="shared" si="1"/>
        <v>5.091754830119809</v>
      </c>
    </row>
    <row r="27" spans="1:14" s="36" customFormat="1" ht="10.5" customHeight="1">
      <c r="A27" s="37">
        <f t="shared" si="2"/>
        <v>0.0051</v>
      </c>
      <c r="B27" s="35"/>
      <c r="C27" s="30">
        <f t="shared" si="3"/>
        <v>12</v>
      </c>
      <c r="D27" s="27">
        <f t="shared" si="4"/>
        <v>7.2281664273005815</v>
      </c>
      <c r="E27" s="27">
        <f t="shared" si="4"/>
        <v>6.381581859701318</v>
      </c>
      <c r="F27" s="27">
        <f t="shared" si="4"/>
        <v>6.542209078795546</v>
      </c>
      <c r="G27" s="27">
        <f t="shared" si="4"/>
        <v>6.411333511102364</v>
      </c>
      <c r="H27" s="27">
        <f t="shared" si="4"/>
        <v>6.08113861201158</v>
      </c>
      <c r="I27" s="27">
        <f t="shared" si="4"/>
        <v>5.704850342305903</v>
      </c>
      <c r="J27" s="27">
        <f t="shared" si="4"/>
        <v>5.618830494032315</v>
      </c>
      <c r="K27" s="27">
        <f t="shared" si="4"/>
        <v>5.530651033437574</v>
      </c>
      <c r="L27" s="27">
        <f t="shared" si="4"/>
        <v>5.367238956245222</v>
      </c>
      <c r="M27" s="27">
        <f t="shared" si="4"/>
        <v>5.255871155234852</v>
      </c>
      <c r="N27" s="27">
        <f t="shared" si="1"/>
        <v>5.093442649970713</v>
      </c>
    </row>
    <row r="28" spans="1:14" s="36" customFormat="1" ht="10.5" customHeight="1">
      <c r="A28" s="37">
        <f t="shared" si="2"/>
        <v>0.0051</v>
      </c>
      <c r="B28" s="35"/>
      <c r="C28" s="34">
        <f t="shared" si="3"/>
        <v>13</v>
      </c>
      <c r="D28" s="24">
        <f t="shared" si="4"/>
        <v>7.230515001118562</v>
      </c>
      <c r="E28" s="24">
        <f t="shared" si="4"/>
        <v>6.383655361497898</v>
      </c>
      <c r="F28" s="24">
        <f t="shared" si="4"/>
        <v>6.544377696633668</v>
      </c>
      <c r="G28" s="24">
        <f t="shared" si="4"/>
        <v>6.4134587461798205</v>
      </c>
      <c r="H28" s="24">
        <f t="shared" si="4"/>
        <v>6.0831543937622525</v>
      </c>
      <c r="I28" s="24">
        <f t="shared" si="4"/>
        <v>5.706741391654394</v>
      </c>
      <c r="J28" s="24">
        <f t="shared" si="4"/>
        <v>5.6206930294377075</v>
      </c>
      <c r="K28" s="24">
        <f t="shared" si="4"/>
        <v>5.532484339029476</v>
      </c>
      <c r="L28" s="24">
        <f t="shared" si="4"/>
        <v>5.3690180938426</v>
      </c>
      <c r="M28" s="24">
        <f t="shared" si="4"/>
        <v>5.257613376525065</v>
      </c>
      <c r="N28" s="24">
        <f t="shared" si="1"/>
        <v>5.095131029301783</v>
      </c>
    </row>
    <row r="29" spans="1:14" s="36" customFormat="1" ht="10.5" customHeight="1">
      <c r="A29" s="38">
        <f t="shared" si="2"/>
        <v>0.0051</v>
      </c>
      <c r="B29" s="35"/>
      <c r="C29" s="34">
        <f t="shared" si="3"/>
        <v>14</v>
      </c>
      <c r="D29" s="24">
        <f t="shared" si="4"/>
        <v>7.232864338034493</v>
      </c>
      <c r="E29" s="24">
        <f t="shared" si="4"/>
        <v>6.385729537016106</v>
      </c>
      <c r="F29" s="24">
        <f t="shared" si="4"/>
        <v>6.5465470333273466</v>
      </c>
      <c r="G29" s="24">
        <f t="shared" si="4"/>
        <v>6.415584685732276</v>
      </c>
      <c r="H29" s="24">
        <f t="shared" si="4"/>
        <v>6.085170843706222</v>
      </c>
      <c r="I29" s="24">
        <f t="shared" si="4"/>
        <v>5.708633067849765</v>
      </c>
      <c r="J29" s="24">
        <f t="shared" si="4"/>
        <v>5.622556182238155</v>
      </c>
      <c r="K29" s="24">
        <f t="shared" si="4"/>
        <v>5.534318252327303</v>
      </c>
      <c r="L29" s="24">
        <f t="shared" si="4"/>
        <v>5.370797821190241</v>
      </c>
      <c r="M29" s="24">
        <f t="shared" si="4"/>
        <v>5.259356175328494</v>
      </c>
      <c r="N29" s="24">
        <f t="shared" si="1"/>
        <v>5.096819968298481</v>
      </c>
    </row>
    <row r="30" spans="1:14" s="36" customFormat="1" ht="10.5" customHeight="1">
      <c r="A30" s="38">
        <f t="shared" si="2"/>
        <v>0.0051</v>
      </c>
      <c r="B30" s="35"/>
      <c r="C30" s="30">
        <f t="shared" si="3"/>
        <v>15</v>
      </c>
      <c r="D30" s="27">
        <f t="shared" si="4"/>
        <v>7.235214438296317</v>
      </c>
      <c r="E30" s="27">
        <f>100000*LVT/E$11*((1+E$12/100)^((DAYS360(E$6,$L$2)+$C30-1)/360)*((1+$A30)^(($C30-15)/30)))/100000</f>
        <v>6.38780438647484</v>
      </c>
      <c r="F30" s="27">
        <f t="shared" si="4"/>
        <v>6.548717089114861</v>
      </c>
      <c r="G30" s="27">
        <f t="shared" si="4"/>
        <v>6.417711329993243</v>
      </c>
      <c r="H30" s="27">
        <f t="shared" si="4"/>
        <v>6.087187962064982</v>
      </c>
      <c r="I30" s="27">
        <f t="shared" si="4"/>
        <v>5.710525371099805</v>
      </c>
      <c r="J30" s="27">
        <f t="shared" si="4"/>
        <v>5.624419952638304</v>
      </c>
      <c r="K30" s="27">
        <f t="shared" si="4"/>
        <v>5.536152773532494</v>
      </c>
      <c r="L30" s="27">
        <f>100000*LVT/L$11*((1+L$12/100)^((DAYS360(L$6,$L$2)+$C30-1)/360)*((1+$A30)^(($C30-15)/30)))/100000</f>
        <v>5.372578138483635</v>
      </c>
      <c r="M30" s="27">
        <f t="shared" si="4"/>
        <v>5.261099551836563</v>
      </c>
      <c r="N30" s="27">
        <f t="shared" si="1"/>
        <v>5.098509467146321</v>
      </c>
    </row>
    <row r="31" spans="1:14" s="36" customFormat="1" ht="10.5" customHeight="1">
      <c r="A31" s="38">
        <f t="shared" si="2"/>
        <v>0.0051</v>
      </c>
      <c r="B31" s="39"/>
      <c r="C31" s="34">
        <f t="shared" si="3"/>
        <v>16</v>
      </c>
      <c r="D31" s="24">
        <f t="shared" si="4"/>
        <v>7.2375653021520625</v>
      </c>
      <c r="E31" s="24">
        <f t="shared" si="4"/>
        <v>6.389879910093081</v>
      </c>
      <c r="F31" s="24">
        <f t="shared" si="4"/>
        <v>6.550887864234585</v>
      </c>
      <c r="G31" s="24">
        <f t="shared" si="4"/>
        <v>6.419838679196321</v>
      </c>
      <c r="H31" s="24">
        <f t="shared" si="4"/>
        <v>6.089205749060101</v>
      </c>
      <c r="I31" s="24">
        <f t="shared" si="4"/>
        <v>5.712418301612367</v>
      </c>
      <c r="J31" s="24">
        <f t="shared" si="4"/>
        <v>5.626284340842882</v>
      </c>
      <c r="K31" s="24">
        <f t="shared" si="4"/>
        <v>5.537987902846561</v>
      </c>
      <c r="L31" s="24">
        <f t="shared" si="4"/>
        <v>5.37435904591834</v>
      </c>
      <c r="M31" s="24">
        <f t="shared" si="4"/>
        <v>5.2628435062407775</v>
      </c>
      <c r="N31" s="24">
        <f t="shared" si="1"/>
        <v>5.100199526030884</v>
      </c>
    </row>
    <row r="32" spans="1:14" s="36" customFormat="1" ht="10.5" customHeight="1">
      <c r="A32" s="38">
        <f t="shared" si="2"/>
        <v>0.0051</v>
      </c>
      <c r="B32" s="39"/>
      <c r="C32" s="34">
        <f t="shared" si="3"/>
        <v>17</v>
      </c>
      <c r="D32" s="24">
        <f t="shared" si="4"/>
        <v>7.2399169298498345</v>
      </c>
      <c r="E32" s="24">
        <f t="shared" si="4"/>
        <v>6.39195610808988</v>
      </c>
      <c r="F32" s="24">
        <f t="shared" si="4"/>
        <v>6.55305935892496</v>
      </c>
      <c r="G32" s="24">
        <f t="shared" si="4"/>
        <v>6.421966733575187</v>
      </c>
      <c r="H32" s="24">
        <f t="shared" si="4"/>
        <v>6.091224204913218</v>
      </c>
      <c r="I32" s="24">
        <f t="shared" si="4"/>
        <v>5.714311859595382</v>
      </c>
      <c r="J32" s="24">
        <f t="shared" si="4"/>
        <v>5.628149347056678</v>
      </c>
      <c r="K32" s="24">
        <f t="shared" si="4"/>
        <v>5.53982364047108</v>
      </c>
      <c r="L32" s="24">
        <f t="shared" si="4"/>
        <v>5.37614054368998</v>
      </c>
      <c r="M32" s="24">
        <f t="shared" si="4"/>
        <v>5.264588038732697</v>
      </c>
      <c r="N32" s="24">
        <f t="shared" si="1"/>
        <v>5.101890145137816</v>
      </c>
    </row>
    <row r="33" spans="1:14" s="36" customFormat="1" ht="10.5" customHeight="1">
      <c r="A33" s="38">
        <f t="shared" si="2"/>
        <v>0.0051</v>
      </c>
      <c r="B33" s="39"/>
      <c r="C33" s="30">
        <f t="shared" si="3"/>
        <v>18</v>
      </c>
      <c r="D33" s="27">
        <f t="shared" si="4"/>
        <v>7.2422693216378216</v>
      </c>
      <c r="E33" s="27">
        <f t="shared" si="4"/>
        <v>6.394032980684351</v>
      </c>
      <c r="F33" s="27">
        <f t="shared" si="4"/>
        <v>6.55523157342451</v>
      </c>
      <c r="G33" s="27">
        <f t="shared" si="4"/>
        <v>6.42409549336359</v>
      </c>
      <c r="H33" s="27">
        <f t="shared" si="4"/>
        <v>6.0932433298460476</v>
      </c>
      <c r="I33" s="27">
        <f t="shared" si="4"/>
        <v>5.716206045256839</v>
      </c>
      <c r="J33" s="27">
        <f t="shared" si="4"/>
        <v>5.63001497148455</v>
      </c>
      <c r="K33" s="27">
        <f t="shared" si="4"/>
        <v>5.541659986607698</v>
      </c>
      <c r="L33" s="27">
        <f t="shared" si="4"/>
        <v>5.377922631994231</v>
      </c>
      <c r="M33" s="27">
        <f t="shared" si="4"/>
        <v>5.266333149503945</v>
      </c>
      <c r="N33" s="27">
        <f t="shared" si="1"/>
        <v>5.103581324652812</v>
      </c>
    </row>
    <row r="34" spans="1:14" s="36" customFormat="1" ht="10.5" customHeight="1">
      <c r="A34" s="38">
        <f t="shared" si="2"/>
        <v>0.0051</v>
      </c>
      <c r="B34" s="39"/>
      <c r="C34" s="34">
        <f t="shared" si="3"/>
        <v>19</v>
      </c>
      <c r="D34" s="24">
        <f t="shared" si="4"/>
        <v>7.244622477764294</v>
      </c>
      <c r="E34" s="24">
        <f t="shared" si="4"/>
        <v>6.396110528095686</v>
      </c>
      <c r="F34" s="24">
        <f t="shared" si="4"/>
        <v>6.557404507971838</v>
      </c>
      <c r="G34" s="24">
        <f t="shared" si="4"/>
        <v>6.426224958795362</v>
      </c>
      <c r="H34" s="24">
        <f t="shared" si="4"/>
        <v>6.095263124080377</v>
      </c>
      <c r="I34" s="24">
        <f t="shared" si="4"/>
        <v>5.7181008588048075</v>
      </c>
      <c r="J34" s="24">
        <f t="shared" si="4"/>
        <v>5.631881214331425</v>
      </c>
      <c r="K34" s="24">
        <f t="shared" si="4"/>
        <v>5.5434969414581206</v>
      </c>
      <c r="L34" s="24">
        <f t="shared" si="4"/>
        <v>5.379705311026853</v>
      </c>
      <c r="M34" s="24">
        <f t="shared" si="4"/>
        <v>5.268078838746212</v>
      </c>
      <c r="N34" s="24">
        <f t="shared" si="1"/>
        <v>5.105273064761643</v>
      </c>
    </row>
    <row r="35" spans="1:14" s="36" customFormat="1" ht="10.5" customHeight="1">
      <c r="A35" s="38">
        <f t="shared" si="2"/>
        <v>0.0051</v>
      </c>
      <c r="B35" s="39"/>
      <c r="C35" s="34">
        <f t="shared" si="3"/>
        <v>20</v>
      </c>
      <c r="D35" s="24">
        <f t="shared" si="4"/>
        <v>7.246976398477596</v>
      </c>
      <c r="E35" s="24">
        <f t="shared" si="4"/>
        <v>6.398188750543146</v>
      </c>
      <c r="F35" s="24">
        <f t="shared" si="4"/>
        <v>6.559578162805624</v>
      </c>
      <c r="G35" s="24">
        <f t="shared" si="4"/>
        <v>6.42835513010441</v>
      </c>
      <c r="H35" s="24">
        <f t="shared" si="4"/>
        <v>6.097283587838069</v>
      </c>
      <c r="I35" s="24">
        <f t="shared" si="4"/>
        <v>5.719996300447415</v>
      </c>
      <c r="J35" s="24">
        <f t="shared" si="4"/>
        <v>5.6337480758022975</v>
      </c>
      <c r="K35" s="24">
        <f t="shared" si="4"/>
        <v>5.545334505224127</v>
      </c>
      <c r="L35" s="24">
        <f t="shared" si="4"/>
        <v>5.381488580983656</v>
      </c>
      <c r="M35" s="24">
        <f t="shared" si="4"/>
        <v>5.26982510665125</v>
      </c>
      <c r="N35" s="24">
        <f t="shared" si="1"/>
        <v>5.106965365650133</v>
      </c>
    </row>
    <row r="36" spans="1:14" s="36" customFormat="1" ht="10.5" customHeight="1">
      <c r="A36" s="38">
        <f t="shared" si="2"/>
        <v>0.0051</v>
      </c>
      <c r="B36" s="39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7.249331084026161</v>
      </c>
      <c r="E36" s="27">
        <f t="shared" si="5"/>
        <v>6.4002676482460625</v>
      </c>
      <c r="F36" s="27">
        <f t="shared" si="5"/>
        <v>6.561752538164637</v>
      </c>
      <c r="G36" s="27">
        <f t="shared" si="5"/>
        <v>6.430486007524715</v>
      </c>
      <c r="H36" s="27">
        <f t="shared" si="5"/>
        <v>6.099304721341053</v>
      </c>
      <c r="I36" s="27">
        <f t="shared" si="5"/>
        <v>5.721892370392864</v>
      </c>
      <c r="J36" s="27">
        <f t="shared" si="5"/>
        <v>5.635615556102228</v>
      </c>
      <c r="K36" s="27">
        <f t="shared" si="5"/>
        <v>5.547172678107558</v>
      </c>
      <c r="L36" s="27">
        <f t="shared" si="5"/>
        <v>5.383272442060521</v>
      </c>
      <c r="M36" s="27">
        <f t="shared" si="5"/>
        <v>5.271571953410873</v>
      </c>
      <c r="N36" s="27">
        <f t="shared" si="1"/>
        <v>5.10865822750417</v>
      </c>
    </row>
    <row r="37" spans="1:14" s="36" customFormat="1" ht="10.5" customHeight="1">
      <c r="A37" s="38">
        <f t="shared" si="2"/>
        <v>0.0051</v>
      </c>
      <c r="B37" s="39"/>
      <c r="C37" s="34">
        <f t="shared" si="3"/>
        <v>22</v>
      </c>
      <c r="D37" s="24">
        <f t="shared" si="5"/>
        <v>7.2516865346584956</v>
      </c>
      <c r="E37" s="24">
        <f t="shared" si="5"/>
        <v>6.40234722142384</v>
      </c>
      <c r="F37" s="24">
        <f t="shared" si="5"/>
        <v>6.563927634287707</v>
      </c>
      <c r="G37" s="24">
        <f t="shared" si="5"/>
        <v>6.432617591290345</v>
      </c>
      <c r="H37" s="24">
        <f t="shared" si="5"/>
        <v>6.1013265248113395</v>
      </c>
      <c r="I37" s="24">
        <f t="shared" si="5"/>
        <v>5.723789068849423</v>
      </c>
      <c r="J37" s="24">
        <f t="shared" si="5"/>
        <v>5.637483655436345</v>
      </c>
      <c r="K37" s="24">
        <f t="shared" si="5"/>
        <v>5.549011460310329</v>
      </c>
      <c r="L37" s="24">
        <f t="shared" si="5"/>
        <v>5.385056894453393</v>
      </c>
      <c r="M37" s="24">
        <f t="shared" si="5"/>
        <v>5.273319379216963</v>
      </c>
      <c r="N37" s="24">
        <f t="shared" si="1"/>
        <v>5.110351650509702</v>
      </c>
    </row>
    <row r="38" spans="1:14" s="36" customFormat="1" ht="10.5" customHeight="1">
      <c r="A38" s="38">
        <f t="shared" si="2"/>
        <v>0.0051</v>
      </c>
      <c r="B38" s="39"/>
      <c r="C38" s="34">
        <f t="shared" si="3"/>
        <v>23</v>
      </c>
      <c r="D38" s="24">
        <f t="shared" si="5"/>
        <v>7.254042750623195</v>
      </c>
      <c r="E38" s="24">
        <f t="shared" si="5"/>
        <v>6.404427470295955</v>
      </c>
      <c r="F38" s="24">
        <f t="shared" si="5"/>
        <v>6.566103451413761</v>
      </c>
      <c r="G38" s="24">
        <f t="shared" si="5"/>
        <v>6.4347498816354385</v>
      </c>
      <c r="H38" s="24">
        <f t="shared" si="5"/>
        <v>6.103348998471008</v>
      </c>
      <c r="I38" s="24">
        <f t="shared" si="5"/>
        <v>5.725686396025439</v>
      </c>
      <c r="J38" s="24">
        <f t="shared" si="5"/>
        <v>5.639352374009853</v>
      </c>
      <c r="K38" s="24">
        <f t="shared" si="5"/>
        <v>5.550850852034416</v>
      </c>
      <c r="L38" s="24">
        <f t="shared" si="5"/>
        <v>5.386841938358282</v>
      </c>
      <c r="M38" s="24">
        <f t="shared" si="5"/>
        <v>5.275067384261459</v>
      </c>
      <c r="N38" s="24">
        <f t="shared" si="1"/>
        <v>5.112045634852743</v>
      </c>
    </row>
    <row r="39" spans="1:14" s="36" customFormat="1" ht="10.5" customHeight="1">
      <c r="A39" s="38">
        <f t="shared" si="2"/>
        <v>0.0051</v>
      </c>
      <c r="B39" s="39"/>
      <c r="C39" s="30">
        <f t="shared" si="3"/>
        <v>24</v>
      </c>
      <c r="D39" s="27">
        <f t="shared" si="5"/>
        <v>7.2563997321689255</v>
      </c>
      <c r="E39" s="27">
        <f t="shared" si="5"/>
        <v>6.406508395081953</v>
      </c>
      <c r="F39" s="27">
        <f t="shared" si="5"/>
        <v>6.568279989781796</v>
      </c>
      <c r="G39" s="27">
        <f t="shared" si="5"/>
        <v>6.436882878794212</v>
      </c>
      <c r="H39" s="27">
        <f t="shared" si="5"/>
        <v>6.105372142542219</v>
      </c>
      <c r="I39" s="27">
        <f t="shared" si="5"/>
        <v>5.727584352129313</v>
      </c>
      <c r="J39" s="27">
        <f t="shared" si="5"/>
        <v>5.6412217120280115</v>
      </c>
      <c r="K39" s="27">
        <f t="shared" si="5"/>
        <v>5.552690853481863</v>
      </c>
      <c r="L39" s="27">
        <f t="shared" si="5"/>
        <v>5.388627573971265</v>
      </c>
      <c r="M39" s="27">
        <f t="shared" si="5"/>
        <v>5.27681596873637</v>
      </c>
      <c r="N39" s="27">
        <f t="shared" si="1"/>
        <v>5.113740180719364</v>
      </c>
    </row>
    <row r="40" spans="1:14" s="36" customFormat="1" ht="10.5" customHeight="1">
      <c r="A40" s="38">
        <f t="shared" si="2"/>
        <v>0.0051</v>
      </c>
      <c r="B40" s="39"/>
      <c r="C40" s="34">
        <f t="shared" si="3"/>
        <v>25</v>
      </c>
      <c r="D40" s="24">
        <f t="shared" si="5"/>
        <v>7.258757479544442</v>
      </c>
      <c r="E40" s="24">
        <f t="shared" si="5"/>
        <v>6.408589996001451</v>
      </c>
      <c r="F40" s="24">
        <f t="shared" si="5"/>
        <v>6.570457249630888</v>
      </c>
      <c r="G40" s="24">
        <f t="shared" si="5"/>
        <v>6.439016583000961</v>
      </c>
      <c r="H40" s="24">
        <f t="shared" si="5"/>
        <v>6.107395957247195</v>
      </c>
      <c r="I40" s="24">
        <f t="shared" si="5"/>
        <v>5.729482937369523</v>
      </c>
      <c r="J40" s="24">
        <f t="shared" si="5"/>
        <v>5.643091669696157</v>
      </c>
      <c r="K40" s="24">
        <f t="shared" si="5"/>
        <v>5.55453146485478</v>
      </c>
      <c r="L40" s="24">
        <f t="shared" si="5"/>
        <v>5.39041380148848</v>
      </c>
      <c r="M40" s="24">
        <f t="shared" si="5"/>
        <v>5.278565132833768</v>
      </c>
      <c r="N40" s="24">
        <f t="shared" si="1"/>
        <v>5.115435288295699</v>
      </c>
    </row>
    <row r="41" spans="1:14" s="36" customFormat="1" ht="10.5" customHeight="1">
      <c r="A41" s="38">
        <f t="shared" si="2"/>
        <v>0.0051</v>
      </c>
      <c r="B41" s="39"/>
      <c r="C41" s="34">
        <f t="shared" si="3"/>
        <v>26</v>
      </c>
      <c r="D41" s="24">
        <f t="shared" si="5"/>
        <v>7.261115992998579</v>
      </c>
      <c r="E41" s="24">
        <f t="shared" si="5"/>
        <v>6.41067227327414</v>
      </c>
      <c r="F41" s="24">
        <f t="shared" si="5"/>
        <v>6.572635231200193</v>
      </c>
      <c r="G41" s="24">
        <f t="shared" si="5"/>
        <v>6.4411509944900605</v>
      </c>
      <c r="H41" s="24">
        <f t="shared" si="5"/>
        <v>6.10942044280824</v>
      </c>
      <c r="I41" s="24">
        <f t="shared" si="5"/>
        <v>5.731382151954621</v>
      </c>
      <c r="J41" s="24">
        <f t="shared" si="5"/>
        <v>5.644962247219693</v>
      </c>
      <c r="K41" s="24">
        <f t="shared" si="5"/>
        <v>5.556372686355352</v>
      </c>
      <c r="L41" s="24">
        <f t="shared" si="5"/>
        <v>5.392200621106131</v>
      </c>
      <c r="M41" s="24">
        <f t="shared" si="5"/>
        <v>5.280314876745783</v>
      </c>
      <c r="N41" s="24">
        <f t="shared" si="1"/>
        <v>5.1171309577679445</v>
      </c>
    </row>
    <row r="42" spans="1:14" s="36" customFormat="1" ht="10.5" customHeight="1">
      <c r="A42" s="38">
        <f t="shared" si="2"/>
        <v>0.0051</v>
      </c>
      <c r="B42" s="39"/>
      <c r="C42" s="30">
        <f t="shared" si="3"/>
        <v>27</v>
      </c>
      <c r="D42" s="27">
        <f t="shared" si="5"/>
        <v>7.263475272780247</v>
      </c>
      <c r="E42" s="27">
        <f t="shared" si="5"/>
        <v>6.41275522711978</v>
      </c>
      <c r="F42" s="27">
        <f t="shared" si="5"/>
        <v>6.5748139347289545</v>
      </c>
      <c r="G42" s="27">
        <f t="shared" si="5"/>
        <v>6.443286113495958</v>
      </c>
      <c r="H42" s="27">
        <f t="shared" si="5"/>
        <v>6.111445599447733</v>
      </c>
      <c r="I42" s="27">
        <f t="shared" si="5"/>
        <v>5.7332819960932175</v>
      </c>
      <c r="J42" s="27">
        <f t="shared" si="5"/>
        <v>5.6468334448040896</v>
      </c>
      <c r="K42" s="27">
        <f t="shared" si="5"/>
        <v>5.5582145181858165</v>
      </c>
      <c r="L42" s="27">
        <f t="shared" si="5"/>
        <v>5.3939880330204915</v>
      </c>
      <c r="M42" s="27">
        <f t="shared" si="5"/>
        <v>5.282065200664618</v>
      </c>
      <c r="N42" s="27">
        <f t="shared" si="1"/>
        <v>5.118827189322358</v>
      </c>
    </row>
    <row r="43" spans="1:14" s="36" customFormat="1" ht="10.5" customHeight="1">
      <c r="A43" s="38">
        <f t="shared" si="2"/>
        <v>0.0051</v>
      </c>
      <c r="B43" s="39"/>
      <c r="C43" s="34">
        <f t="shared" si="3"/>
        <v>28</v>
      </c>
      <c r="D43" s="24">
        <f t="shared" si="5"/>
        <v>7.265835319138444</v>
      </c>
      <c r="E43" s="24">
        <f t="shared" si="5"/>
        <v>6.414838857758199</v>
      </c>
      <c r="F43" s="24">
        <f t="shared" si="5"/>
        <v>6.576993360456483</v>
      </c>
      <c r="G43" s="24">
        <f t="shared" si="5"/>
        <v>6.445421940253186</v>
      </c>
      <c r="H43" s="24">
        <f t="shared" si="5"/>
        <v>6.11347142738812</v>
      </c>
      <c r="I43" s="24">
        <f t="shared" si="5"/>
        <v>5.735182469994002</v>
      </c>
      <c r="J43" s="24">
        <f t="shared" si="5"/>
        <v>5.648705262654885</v>
      </c>
      <c r="K43" s="24">
        <f t="shared" si="5"/>
        <v>5.5600569605484935</v>
      </c>
      <c r="L43" s="24">
        <f t="shared" si="5"/>
        <v>5.395776037427893</v>
      </c>
      <c r="M43" s="24">
        <f t="shared" si="5"/>
        <v>5.2838161047825265</v>
      </c>
      <c r="N43" s="24">
        <f t="shared" si="1"/>
        <v>5.120523983145262</v>
      </c>
    </row>
    <row r="44" spans="1:14" s="32" customFormat="1" ht="11.25" customHeight="1">
      <c r="A44" s="40"/>
      <c r="B44" s="41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2"/>
    </row>
    <row r="45" spans="1:19" ht="13.5" customHeight="1">
      <c r="A45" s="40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3"/>
      <c r="P45" s="43"/>
      <c r="Q45" s="43"/>
      <c r="R45" s="43"/>
      <c r="S45" s="43"/>
    </row>
    <row r="46" spans="1:19" ht="21.75" customHeight="1">
      <c r="A46" s="40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3"/>
      <c r="P46" s="43"/>
      <c r="Q46" s="43"/>
      <c r="R46" s="43"/>
      <c r="S46" s="43"/>
    </row>
    <row r="47" spans="1:13" ht="7.5" customHeight="1">
      <c r="A47" s="4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0"/>
      <c r="B48" s="13" t="s">
        <v>15</v>
      </c>
      <c r="C48" s="13">
        <f>'[1]Forsendur'!C3</f>
        <v>6611</v>
      </c>
      <c r="D48" s="12"/>
      <c r="E48" s="12"/>
      <c r="F48" s="7"/>
      <c r="G48" s="7"/>
      <c r="H48" s="7"/>
      <c r="I48" s="7"/>
      <c r="J48" s="7"/>
      <c r="K48" s="44"/>
      <c r="L48" s="44"/>
      <c r="M48" s="44"/>
      <c r="O48" s="43"/>
      <c r="P48" s="43"/>
      <c r="Q48" s="43"/>
      <c r="R48" s="43"/>
      <c r="S48" s="43"/>
    </row>
    <row r="49" spans="1:19" ht="10.5" customHeight="1">
      <c r="A49" s="40"/>
      <c r="B49" s="13"/>
      <c r="C49" s="45">
        <f>'[1]Forsendur'!C4</f>
        <v>334.8</v>
      </c>
      <c r="D49" s="12"/>
      <c r="E49" s="12"/>
      <c r="F49" s="7"/>
      <c r="G49" s="7"/>
      <c r="H49" s="7"/>
      <c r="I49" s="7"/>
      <c r="J49" s="7"/>
      <c r="K49" s="44"/>
      <c r="L49" s="44"/>
      <c r="M49" s="44"/>
      <c r="O49" s="43"/>
      <c r="P49" s="43"/>
      <c r="Q49" s="43"/>
      <c r="R49" s="43"/>
      <c r="S49" s="43"/>
    </row>
    <row r="50" spans="1:19" ht="10.5" customHeight="1">
      <c r="A50" s="40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6">
        <v>172.1</v>
      </c>
      <c r="L50" s="46">
        <v>174.2</v>
      </c>
      <c r="M50" s="46">
        <v>181.7</v>
      </c>
      <c r="N50" s="46">
        <v>202.8</v>
      </c>
      <c r="O50" s="43"/>
      <c r="P50" s="43"/>
      <c r="Q50" s="43"/>
      <c r="R50" s="43"/>
      <c r="S50" s="43"/>
    </row>
    <row r="51" spans="1:19" ht="10.5" customHeight="1">
      <c r="A51" s="40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3"/>
      <c r="P51" s="43"/>
      <c r="Q51" s="43"/>
      <c r="R51" s="43"/>
      <c r="S51" s="43"/>
    </row>
    <row r="52" spans="1:14" ht="10.5" customHeight="1">
      <c r="A52" s="40"/>
      <c r="B52" s="13" t="s">
        <v>20</v>
      </c>
      <c r="C52" s="16">
        <f>'[1]Forsendur'!C7</f>
        <v>0.0051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0"/>
      <c r="B53" s="13" t="str">
        <f>B14</f>
        <v>Hækkun vísitölu</v>
      </c>
      <c r="C53" s="16">
        <f>Verdb_raun</f>
        <v>0.0051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0.0051</v>
      </c>
      <c r="B55" s="22" t="str">
        <f>B16</f>
        <v>Dagsetning...</v>
      </c>
      <c r="C55" s="47">
        <v>1</v>
      </c>
      <c r="D55" s="24">
        <f aca="true" t="shared" si="7" ref="D55:J64">100000*LVT/D$50*((1+D$51/100)^((DAYS360(D$45,$L$2)+$C55-1)/360)*((1+$A55)^(($C55-15)/30)))/100000</f>
        <v>4.933641458558046</v>
      </c>
      <c r="E55" s="24">
        <f t="shared" si="7"/>
        <v>4.182770885431036</v>
      </c>
      <c r="F55" s="24">
        <f t="shared" si="7"/>
        <v>3.9809387756549004</v>
      </c>
      <c r="G55" s="24">
        <f t="shared" si="7"/>
        <v>3.915147714134159</v>
      </c>
      <c r="H55" s="24">
        <f t="shared" si="7"/>
        <v>3.8435758479461213</v>
      </c>
      <c r="I55" s="24">
        <f t="shared" si="7"/>
        <v>3.825335340846145</v>
      </c>
      <c r="J55" s="24">
        <f t="shared" si="7"/>
        <v>3.7532644939986763</v>
      </c>
      <c r="K55" s="24">
        <f aca="true" t="shared" si="8" ref="K55:N82">100000*NVT/K$50*((1+K$51/100)^((DAYS360(K$45,$L$2)+$C55-1)/360)*((1+$A55)^(($C55-15)/30)))/100000</f>
        <v>3.6669733361341614</v>
      </c>
      <c r="L55" s="24">
        <f t="shared" si="8"/>
        <v>3.526013358072472</v>
      </c>
      <c r="M55" s="24">
        <f t="shared" si="8"/>
        <v>3.0927770640918517</v>
      </c>
      <c r="N55" s="24">
        <f t="shared" si="8"/>
        <v>2.3830600701410383</v>
      </c>
    </row>
    <row r="56" spans="1:14" ht="10.5" customHeight="1">
      <c r="A56" s="21">
        <f t="shared" si="6"/>
        <v>0.0051</v>
      </c>
      <c r="B56" s="48"/>
      <c r="C56" s="47">
        <f aca="true" t="shared" si="9" ref="C56:C82">C55+1</f>
        <v>2</v>
      </c>
      <c r="D56" s="24">
        <f t="shared" si="7"/>
        <v>4.935276866834529</v>
      </c>
      <c r="E56" s="24">
        <f t="shared" si="7"/>
        <v>4.184047227636069</v>
      </c>
      <c r="F56" s="24">
        <f t="shared" si="7"/>
        <v>3.98212716194482</v>
      </c>
      <c r="G56" s="24">
        <f t="shared" si="7"/>
        <v>3.9163164605351177</v>
      </c>
      <c r="H56" s="24">
        <f t="shared" si="7"/>
        <v>3.8447232287774717</v>
      </c>
      <c r="I56" s="24">
        <f t="shared" si="7"/>
        <v>3.8264772765375965</v>
      </c>
      <c r="J56" s="24">
        <f t="shared" si="7"/>
        <v>3.754384915165257</v>
      </c>
      <c r="K56" s="24">
        <f t="shared" si="8"/>
        <v>3.6680679977413204</v>
      </c>
      <c r="L56" s="24">
        <f t="shared" si="8"/>
        <v>3.5270659404328004</v>
      </c>
      <c r="M56" s="24">
        <f t="shared" si="8"/>
        <v>3.0937003171404096</v>
      </c>
      <c r="N56" s="24">
        <f t="shared" si="8"/>
        <v>2.3837714591060557</v>
      </c>
    </row>
    <row r="57" spans="1:14" ht="10.5" customHeight="1">
      <c r="A57" s="21">
        <f t="shared" si="6"/>
        <v>0.0051</v>
      </c>
      <c r="B57" s="48"/>
      <c r="C57" s="49">
        <f t="shared" si="9"/>
        <v>3</v>
      </c>
      <c r="D57" s="27">
        <f t="shared" si="7"/>
        <v>4.936912817217738</v>
      </c>
      <c r="E57" s="27">
        <f t="shared" si="7"/>
        <v>4.185323959307672</v>
      </c>
      <c r="F57" s="27">
        <f t="shared" si="7"/>
        <v>3.9833159029907526</v>
      </c>
      <c r="G57" s="27">
        <f t="shared" si="7"/>
        <v>3.917485555829209</v>
      </c>
      <c r="H57" s="27">
        <f t="shared" si="7"/>
        <v>3.845870952123923</v>
      </c>
      <c r="I57" s="27">
        <f t="shared" si="7"/>
        <v>3.827619553118671</v>
      </c>
      <c r="J57" s="27">
        <f t="shared" si="7"/>
        <v>3.755505670798965</v>
      </c>
      <c r="K57" s="27">
        <f t="shared" si="8"/>
        <v>3.669162986125885</v>
      </c>
      <c r="L57" s="27">
        <f t="shared" si="8"/>
        <v>3.5281188370090764</v>
      </c>
      <c r="M57" s="27">
        <f t="shared" si="8"/>
        <v>3.094623845797643</v>
      </c>
      <c r="N57" s="27">
        <f t="shared" si="8"/>
        <v>2.3844830604342713</v>
      </c>
    </row>
    <row r="58" spans="1:14" ht="10.5" customHeight="1">
      <c r="A58" s="21">
        <f t="shared" si="6"/>
        <v>0.0051</v>
      </c>
      <c r="B58" s="48"/>
      <c r="C58" s="47">
        <f t="shared" si="9"/>
        <v>4</v>
      </c>
      <c r="D58" s="24">
        <f t="shared" si="7"/>
        <v>4.9385493098873745</v>
      </c>
      <c r="E58" s="24">
        <f t="shared" si="7"/>
        <v>4.186601080564685</v>
      </c>
      <c r="F58" s="24">
        <f t="shared" si="7"/>
        <v>3.9845049988986014</v>
      </c>
      <c r="G58" s="24">
        <f t="shared" si="7"/>
        <v>3.9186550001205838</v>
      </c>
      <c r="H58" s="24">
        <f t="shared" si="7"/>
        <v>3.847019018087722</v>
      </c>
      <c r="I58" s="24">
        <f t="shared" si="7"/>
        <v>3.8287621706911312</v>
      </c>
      <c r="J58" s="24">
        <f t="shared" si="7"/>
        <v>3.7566267609996435</v>
      </c>
      <c r="K58" s="24">
        <f t="shared" si="8"/>
        <v>3.6702583013854055</v>
      </c>
      <c r="L58" s="24">
        <f t="shared" si="8"/>
        <v>3.5291720478950976</v>
      </c>
      <c r="M58" s="24">
        <f t="shared" si="8"/>
        <v>3.095547650145826</v>
      </c>
      <c r="N58" s="24">
        <f t="shared" si="8"/>
        <v>2.3851948741890796</v>
      </c>
    </row>
    <row r="59" spans="1:14" ht="10.5" customHeight="1">
      <c r="A59" s="21">
        <f t="shared" si="6"/>
        <v>0.0051</v>
      </c>
      <c r="B59" s="48"/>
      <c r="C59" s="47">
        <f t="shared" si="9"/>
        <v>5</v>
      </c>
      <c r="D59" s="24">
        <f t="shared" si="7"/>
        <v>4.940186345023194</v>
      </c>
      <c r="E59" s="24">
        <f t="shared" si="7"/>
        <v>4.1878785915259895</v>
      </c>
      <c r="F59" s="24">
        <f t="shared" si="7"/>
        <v>3.9856944497742997</v>
      </c>
      <c r="G59" s="24">
        <f t="shared" si="7"/>
        <v>3.9198247935134236</v>
      </c>
      <c r="H59" s="24">
        <f t="shared" si="7"/>
        <v>3.848167426771149</v>
      </c>
      <c r="I59" s="24">
        <f t="shared" si="7"/>
        <v>3.8299051293567685</v>
      </c>
      <c r="J59" s="24">
        <f t="shared" si="7"/>
        <v>3.757748185867168</v>
      </c>
      <c r="K59" s="24">
        <f t="shared" si="8"/>
        <v>3.671353943617458</v>
      </c>
      <c r="L59" s="24">
        <f t="shared" si="8"/>
        <v>3.5302255731846928</v>
      </c>
      <c r="M59" s="24">
        <f t="shared" si="8"/>
        <v>3.0964717302672575</v>
      </c>
      <c r="N59" s="24">
        <f t="shared" si="8"/>
        <v>2.3859069004338957</v>
      </c>
    </row>
    <row r="60" spans="1:14" ht="10.5" customHeight="1">
      <c r="A60" s="21">
        <f t="shared" si="6"/>
        <v>0.0051</v>
      </c>
      <c r="B60" s="48"/>
      <c r="C60" s="49">
        <f t="shared" si="9"/>
        <v>6</v>
      </c>
      <c r="D60" s="27">
        <f t="shared" si="7"/>
        <v>4.941823922805016</v>
      </c>
      <c r="E60" s="27">
        <f t="shared" si="7"/>
        <v>4.1891564923105</v>
      </c>
      <c r="F60" s="27">
        <f t="shared" si="7"/>
        <v>3.9868842557238118</v>
      </c>
      <c r="G60" s="27">
        <f t="shared" si="7"/>
        <v>3.920994936111944</v>
      </c>
      <c r="H60" s="27">
        <f t="shared" si="7"/>
        <v>3.849316178276511</v>
      </c>
      <c r="I60" s="27">
        <f t="shared" si="7"/>
        <v>3.8310484292174074</v>
      </c>
      <c r="J60" s="27">
        <f t="shared" si="7"/>
        <v>3.7588699455014436</v>
      </c>
      <c r="K60" s="27">
        <f t="shared" si="8"/>
        <v>3.6724499129196526</v>
      </c>
      <c r="L60" s="27">
        <f t="shared" si="8"/>
        <v>3.531279412971717</v>
      </c>
      <c r="M60" s="27">
        <f t="shared" si="8"/>
        <v>3.097396086244263</v>
      </c>
      <c r="N60" s="27">
        <f t="shared" si="8"/>
        <v>2.38661913923215</v>
      </c>
    </row>
    <row r="61" spans="1:14" ht="10.5" customHeight="1">
      <c r="A61" s="21">
        <f t="shared" si="6"/>
        <v>0.0051</v>
      </c>
      <c r="B61" s="48"/>
      <c r="C61" s="47">
        <f t="shared" si="9"/>
        <v>7</v>
      </c>
      <c r="D61" s="24">
        <f t="shared" si="7"/>
        <v>4.943462043412717</v>
      </c>
      <c r="E61" s="24">
        <f t="shared" si="7"/>
        <v>4.190434783037168</v>
      </c>
      <c r="F61" s="24">
        <f t="shared" si="7"/>
        <v>3.988074416853133</v>
      </c>
      <c r="G61" s="24">
        <f t="shared" si="7"/>
        <v>3.9221654280203877</v>
      </c>
      <c r="H61" s="24">
        <f t="shared" si="7"/>
        <v>3.8504652727061464</v>
      </c>
      <c r="I61" s="24">
        <f t="shared" si="7"/>
        <v>3.8321920703748997</v>
      </c>
      <c r="J61" s="24">
        <f t="shared" si="7"/>
        <v>3.7599920400024036</v>
      </c>
      <c r="K61" s="24">
        <f t="shared" si="8"/>
        <v>3.6735462093896256</v>
      </c>
      <c r="L61" s="24">
        <f t="shared" si="8"/>
        <v>3.532333567350054</v>
      </c>
      <c r="M61" s="24">
        <f t="shared" si="8"/>
        <v>3.0983207181591905</v>
      </c>
      <c r="N61" s="24">
        <f t="shared" si="8"/>
        <v>2.387331590647295</v>
      </c>
    </row>
    <row r="62" spans="1:14" ht="10.5" customHeight="1">
      <c r="A62" s="21">
        <f t="shared" si="6"/>
        <v>0.0051</v>
      </c>
      <c r="B62" s="48"/>
      <c r="C62" s="47">
        <f t="shared" si="9"/>
        <v>8</v>
      </c>
      <c r="D62" s="24">
        <f t="shared" si="7"/>
        <v>4.945100707026232</v>
      </c>
      <c r="E62" s="24">
        <f t="shared" si="7"/>
        <v>4.191713463824984</v>
      </c>
      <c r="F62" s="24">
        <f t="shared" si="7"/>
        <v>3.9892649332682932</v>
      </c>
      <c r="G62" s="24">
        <f t="shared" si="7"/>
        <v>3.9233362693430323</v>
      </c>
      <c r="H62" s="24">
        <f t="shared" si="7"/>
        <v>3.851614710162426</v>
      </c>
      <c r="I62" s="24">
        <f t="shared" si="7"/>
        <v>3.83333605293113</v>
      </c>
      <c r="J62" s="24">
        <f t="shared" si="7"/>
        <v>3.761114469470013</v>
      </c>
      <c r="K62" s="24">
        <f t="shared" si="8"/>
        <v>3.6746428331250414</v>
      </c>
      <c r="L62" s="24">
        <f t="shared" si="8"/>
        <v>3.533388036413615</v>
      </c>
      <c r="M62" s="24">
        <f t="shared" si="8"/>
        <v>3.0992456260944117</v>
      </c>
      <c r="N62" s="24">
        <f t="shared" si="8"/>
        <v>2.388044254742801</v>
      </c>
    </row>
    <row r="63" spans="1:14" s="32" customFormat="1" ht="10.5" customHeight="1">
      <c r="A63" s="21">
        <f t="shared" si="6"/>
        <v>0.0051</v>
      </c>
      <c r="B63" s="50"/>
      <c r="C63" s="51">
        <f t="shared" si="9"/>
        <v>9</v>
      </c>
      <c r="D63" s="27">
        <f t="shared" si="7"/>
        <v>4.946739913825557</v>
      </c>
      <c r="E63" s="27">
        <f t="shared" si="7"/>
        <v>4.1929925347929675</v>
      </c>
      <c r="F63" s="27">
        <f t="shared" si="7"/>
        <v>3.9904558050753507</v>
      </c>
      <c r="G63" s="27">
        <f t="shared" si="7"/>
        <v>3.924507460184182</v>
      </c>
      <c r="H63" s="27">
        <f t="shared" si="7"/>
        <v>3.8527644907477474</v>
      </c>
      <c r="I63" s="27">
        <f t="shared" si="7"/>
        <v>3.8344803769880103</v>
      </c>
      <c r="J63" s="27">
        <f t="shared" si="7"/>
        <v>3.7622372340042647</v>
      </c>
      <c r="K63" s="27">
        <f t="shared" si="8"/>
        <v>3.675739784223595</v>
      </c>
      <c r="L63" s="27">
        <f t="shared" si="8"/>
        <v>3.534442820256339</v>
      </c>
      <c r="M63" s="27">
        <f t="shared" si="8"/>
        <v>3.1001708101323224</v>
      </c>
      <c r="N63" s="27">
        <f t="shared" si="8"/>
        <v>2.388757131582156</v>
      </c>
    </row>
    <row r="64" spans="1:14" s="32" customFormat="1" ht="10.5" customHeight="1">
      <c r="A64" s="21">
        <f t="shared" si="6"/>
        <v>0.0051</v>
      </c>
      <c r="B64" s="50"/>
      <c r="C64" s="52">
        <f t="shared" si="9"/>
        <v>10</v>
      </c>
      <c r="D64" s="24">
        <f t="shared" si="7"/>
        <v>4.94837966399075</v>
      </c>
      <c r="E64" s="24">
        <f t="shared" si="7"/>
        <v>4.194271996060183</v>
      </c>
      <c r="F64" s="24">
        <f t="shared" si="7"/>
        <v>3.9916470323803974</v>
      </c>
      <c r="G64" s="24">
        <f t="shared" si="7"/>
        <v>3.9256790006481768</v>
      </c>
      <c r="H64" s="24">
        <f t="shared" si="7"/>
        <v>3.853914614564544</v>
      </c>
      <c r="I64" s="24">
        <f t="shared" si="7"/>
        <v>3.8356250426474885</v>
      </c>
      <c r="J64" s="24">
        <f t="shared" si="7"/>
        <v>3.7633603337051826</v>
      </c>
      <c r="K64" s="24">
        <f t="shared" si="8"/>
        <v>3.676837062783014</v>
      </c>
      <c r="L64" s="24">
        <f t="shared" si="8"/>
        <v>3.5354979189721947</v>
      </c>
      <c r="M64" s="24">
        <f t="shared" si="8"/>
        <v>3.1010962703553484</v>
      </c>
      <c r="N64" s="24">
        <f t="shared" si="8"/>
        <v>2.3894702212288683</v>
      </c>
    </row>
    <row r="65" spans="1:14" s="36" customFormat="1" ht="10.5" customHeight="1">
      <c r="A65" s="37">
        <f t="shared" si="6"/>
        <v>0.0051</v>
      </c>
      <c r="B65" s="53"/>
      <c r="C65" s="52">
        <f t="shared" si="9"/>
        <v>11</v>
      </c>
      <c r="D65" s="24">
        <f aca="true" t="shared" si="10" ref="D65:J74">100000*LVT/D$50*((1+D$51/100)^((DAYS360(D$45,$L$2)+$C65-1)/360)*((1+$A65)^(($C65-15)/30)))/100000</f>
        <v>4.950019957701924</v>
      </c>
      <c r="E65" s="24">
        <f t="shared" si="10"/>
        <v>4.195551847745727</v>
      </c>
      <c r="F65" s="24">
        <f t="shared" si="10"/>
        <v>3.992838615289555</v>
      </c>
      <c r="G65" s="24">
        <f t="shared" si="10"/>
        <v>3.9268508908393858</v>
      </c>
      <c r="H65" s="24">
        <f t="shared" si="10"/>
        <v>3.8550650817152765</v>
      </c>
      <c r="I65" s="24">
        <f t="shared" si="10"/>
        <v>3.8367700500115376</v>
      </c>
      <c r="J65" s="24">
        <f t="shared" si="10"/>
        <v>3.7644837686728208</v>
      </c>
      <c r="K65" s="24">
        <f t="shared" si="8"/>
        <v>3.6779346689010466</v>
      </c>
      <c r="L65" s="24">
        <f t="shared" si="8"/>
        <v>3.5365533326551777</v>
      </c>
      <c r="M65" s="24">
        <f t="shared" si="8"/>
        <v>3.102022006845933</v>
      </c>
      <c r="N65" s="24">
        <f t="shared" si="8"/>
        <v>2.3901835237464666</v>
      </c>
    </row>
    <row r="66" spans="1:14" s="36" customFormat="1" ht="10.5" customHeight="1">
      <c r="A66" s="37">
        <f t="shared" si="6"/>
        <v>0.0051</v>
      </c>
      <c r="B66" s="53"/>
      <c r="C66" s="51">
        <f t="shared" si="9"/>
        <v>12</v>
      </c>
      <c r="D66" s="27">
        <f t="shared" si="10"/>
        <v>4.951660795139256</v>
      </c>
      <c r="E66" s="27">
        <f t="shared" si="10"/>
        <v>4.196832089968732</v>
      </c>
      <c r="F66" s="27">
        <f t="shared" si="10"/>
        <v>3.994030553908981</v>
      </c>
      <c r="G66" s="27">
        <f t="shared" si="10"/>
        <v>3.9280231308622082</v>
      </c>
      <c r="H66" s="27">
        <f t="shared" si="10"/>
        <v>3.8562158923024348</v>
      </c>
      <c r="I66" s="27">
        <f t="shared" si="10"/>
        <v>3.8379153991821617</v>
      </c>
      <c r="J66" s="27">
        <f t="shared" si="10"/>
        <v>3.765607539007264</v>
      </c>
      <c r="K66" s="27">
        <f t="shared" si="8"/>
        <v>3.679032602675479</v>
      </c>
      <c r="L66" s="27">
        <f t="shared" si="8"/>
        <v>3.5376090613993108</v>
      </c>
      <c r="M66" s="27">
        <f t="shared" si="8"/>
        <v>3.102948019686549</v>
      </c>
      <c r="N66" s="27">
        <f t="shared" si="8"/>
        <v>2.3908970391984954</v>
      </c>
    </row>
    <row r="67" spans="1:14" s="36" customFormat="1" ht="10.5" customHeight="1">
      <c r="A67" s="37">
        <f t="shared" si="6"/>
        <v>0.0051</v>
      </c>
      <c r="B67" s="53"/>
      <c r="C67" s="52">
        <f t="shared" si="9"/>
        <v>13</v>
      </c>
      <c r="D67" s="24">
        <f t="shared" si="10"/>
        <v>4.953302176482979</v>
      </c>
      <c r="E67" s="24">
        <f t="shared" si="10"/>
        <v>4.198112722848367</v>
      </c>
      <c r="F67" s="24">
        <f t="shared" si="10"/>
        <v>3.9952228483448566</v>
      </c>
      <c r="G67" s="24">
        <f t="shared" si="10"/>
        <v>3.929195720821076</v>
      </c>
      <c r="H67" s="24">
        <f t="shared" si="10"/>
        <v>3.857367046428543</v>
      </c>
      <c r="I67" s="24">
        <f t="shared" si="10"/>
        <v>3.839061090261398</v>
      </c>
      <c r="J67" s="24">
        <f t="shared" si="10"/>
        <v>3.7667316448086225</v>
      </c>
      <c r="K67" s="24">
        <f t="shared" si="8"/>
        <v>3.6801308642041213</v>
      </c>
      <c r="L67" s="24">
        <f t="shared" si="8"/>
        <v>3.538665105298646</v>
      </c>
      <c r="M67" s="24">
        <f t="shared" si="8"/>
        <v>3.103874308959691</v>
      </c>
      <c r="N67" s="24">
        <f t="shared" si="8"/>
        <v>2.3916107676485194</v>
      </c>
    </row>
    <row r="68" spans="1:14" s="36" customFormat="1" ht="10.5" customHeight="1">
      <c r="A68" s="38">
        <f t="shared" si="6"/>
        <v>0.0051</v>
      </c>
      <c r="B68" s="53"/>
      <c r="C68" s="52">
        <f t="shared" si="9"/>
        <v>14</v>
      </c>
      <c r="D68" s="24">
        <f t="shared" si="10"/>
        <v>4.954944101913391</v>
      </c>
      <c r="E68" s="24">
        <f t="shared" si="10"/>
        <v>4.199393746503842</v>
      </c>
      <c r="F68" s="24">
        <f t="shared" si="10"/>
        <v>3.9964154987034064</v>
      </c>
      <c r="G68" s="24">
        <f t="shared" si="10"/>
        <v>3.9303686608204527</v>
      </c>
      <c r="H68" s="24">
        <f t="shared" si="10"/>
        <v>3.8585185441961545</v>
      </c>
      <c r="I68" s="24">
        <f t="shared" si="10"/>
        <v>3.8402071233513144</v>
      </c>
      <c r="J68" s="24">
        <f t="shared" si="10"/>
        <v>3.7678560861770443</v>
      </c>
      <c r="K68" s="24">
        <f t="shared" si="8"/>
        <v>3.681229453584816</v>
      </c>
      <c r="L68" s="24">
        <f t="shared" si="8"/>
        <v>3.539721464447265</v>
      </c>
      <c r="M68" s="24">
        <f t="shared" si="8"/>
        <v>3.1048008747478812</v>
      </c>
      <c r="N68" s="24">
        <f t="shared" si="8"/>
        <v>2.3923247091601243</v>
      </c>
    </row>
    <row r="69" spans="1:14" s="36" customFormat="1" ht="10.5" customHeight="1">
      <c r="A69" s="38">
        <f t="shared" si="6"/>
        <v>0.0051</v>
      </c>
      <c r="B69" s="53"/>
      <c r="C69" s="51">
        <f t="shared" si="9"/>
        <v>15</v>
      </c>
      <c r="D69" s="27">
        <f t="shared" si="10"/>
        <v>4.956586571610842</v>
      </c>
      <c r="E69" s="27">
        <f t="shared" si="10"/>
        <v>4.200675161054392</v>
      </c>
      <c r="F69" s="27">
        <f t="shared" si="10"/>
        <v>3.9976085050908736</v>
      </c>
      <c r="G69" s="27">
        <f t="shared" si="10"/>
        <v>3.9315419509648293</v>
      </c>
      <c r="H69" s="27">
        <f t="shared" si="10"/>
        <v>3.8596703857078496</v>
      </c>
      <c r="I69" s="27">
        <f t="shared" si="10"/>
        <v>3.8413534985540045</v>
      </c>
      <c r="J69" s="27">
        <f t="shared" si="10"/>
        <v>3.7689808632126964</v>
      </c>
      <c r="K69" s="27">
        <f t="shared" si="8"/>
        <v>3.6823283709154313</v>
      </c>
      <c r="L69" s="27">
        <f t="shared" si="8"/>
        <v>3.540778138939272</v>
      </c>
      <c r="M69" s="27">
        <f t="shared" si="8"/>
        <v>3.1057277171336626</v>
      </c>
      <c r="N69" s="27">
        <f t="shared" si="8"/>
        <v>2.3930388637969116</v>
      </c>
    </row>
    <row r="70" spans="1:14" s="36" customFormat="1" ht="10.5" customHeight="1">
      <c r="A70" s="38">
        <f t="shared" si="6"/>
        <v>0.0051</v>
      </c>
      <c r="B70" s="53"/>
      <c r="C70" s="52">
        <f t="shared" si="9"/>
        <v>16</v>
      </c>
      <c r="D70" s="24">
        <f t="shared" si="10"/>
        <v>4.958229585755747</v>
      </c>
      <c r="E70" s="24">
        <f t="shared" si="10"/>
        <v>4.201956966619302</v>
      </c>
      <c r="F70" s="24">
        <f t="shared" si="10"/>
        <v>3.998801867613544</v>
      </c>
      <c r="G70" s="24">
        <f t="shared" si="10"/>
        <v>3.932715591358732</v>
      </c>
      <c r="H70" s="24">
        <f t="shared" si="10"/>
        <v>3.8608225710662447</v>
      </c>
      <c r="I70" s="24">
        <f t="shared" si="10"/>
        <v>3.8425002159715964</v>
      </c>
      <c r="J70" s="24">
        <f t="shared" si="10"/>
        <v>3.7701059760157865</v>
      </c>
      <c r="K70" s="24">
        <f t="shared" si="8"/>
        <v>3.683427616293866</v>
      </c>
      <c r="L70" s="24">
        <f t="shared" si="8"/>
        <v>3.5418351288688066</v>
      </c>
      <c r="M70" s="24">
        <f t="shared" si="8"/>
        <v>3.1066548361996054</v>
      </c>
      <c r="N70" s="24">
        <f t="shared" si="8"/>
        <v>2.393753231622503</v>
      </c>
    </row>
    <row r="71" spans="1:14" s="36" customFormat="1" ht="10.5" customHeight="1">
      <c r="A71" s="38">
        <f t="shared" si="6"/>
        <v>0.0051</v>
      </c>
      <c r="B71" s="53"/>
      <c r="C71" s="52">
        <f t="shared" si="9"/>
        <v>17</v>
      </c>
      <c r="D71" s="24">
        <f t="shared" si="10"/>
        <v>4.9598731445285855</v>
      </c>
      <c r="E71" s="24">
        <f t="shared" si="10"/>
        <v>4.203239163317886</v>
      </c>
      <c r="F71" s="24">
        <f t="shared" si="10"/>
        <v>3.9999955863777297</v>
      </c>
      <c r="G71" s="24">
        <f t="shared" si="10"/>
        <v>3.9338895821067204</v>
      </c>
      <c r="H71" s="24">
        <f t="shared" si="10"/>
        <v>3.861975100373986</v>
      </c>
      <c r="I71" s="24">
        <f t="shared" si="10"/>
        <v>3.8436472757062496</v>
      </c>
      <c r="J71" s="24">
        <f t="shared" si="10"/>
        <v>3.771231424686547</v>
      </c>
      <c r="K71" s="24">
        <f t="shared" si="8"/>
        <v>3.684527189818052</v>
      </c>
      <c r="L71" s="24">
        <f t="shared" si="8"/>
        <v>3.542892434330032</v>
      </c>
      <c r="M71" s="24">
        <f t="shared" si="8"/>
        <v>3.107582232028305</v>
      </c>
      <c r="N71" s="24">
        <f t="shared" si="8"/>
        <v>2.3944678127005408</v>
      </c>
    </row>
    <row r="72" spans="1:14" s="36" customFormat="1" ht="10.5" customHeight="1">
      <c r="A72" s="38">
        <f t="shared" si="6"/>
        <v>0.0051</v>
      </c>
      <c r="B72" s="53"/>
      <c r="C72" s="51">
        <f t="shared" si="9"/>
        <v>18</v>
      </c>
      <c r="D72" s="27">
        <f t="shared" si="10"/>
        <v>4.961517248109883</v>
      </c>
      <c r="E72" s="27">
        <f t="shared" si="10"/>
        <v>4.204521751269495</v>
      </c>
      <c r="F72" s="27">
        <f t="shared" si="10"/>
        <v>4.001189661489775</v>
      </c>
      <c r="G72" s="27">
        <f t="shared" si="10"/>
        <v>3.935063923313377</v>
      </c>
      <c r="H72" s="27">
        <f t="shared" si="10"/>
        <v>3.863127973733747</v>
      </c>
      <c r="I72" s="27">
        <f t="shared" si="10"/>
        <v>3.844794677860149</v>
      </c>
      <c r="J72" s="27">
        <f t="shared" si="10"/>
        <v>3.7723572093252393</v>
      </c>
      <c r="K72" s="27">
        <f t="shared" si="8"/>
        <v>3.685627091585944</v>
      </c>
      <c r="L72" s="27">
        <f t="shared" si="8"/>
        <v>3.5439500554171377</v>
      </c>
      <c r="M72" s="27">
        <f t="shared" si="8"/>
        <v>3.108509904702379</v>
      </c>
      <c r="N72" s="27">
        <f t="shared" si="8"/>
        <v>2.395182607094684</v>
      </c>
    </row>
    <row r="73" spans="1:14" s="36" customFormat="1" ht="10.5" customHeight="1">
      <c r="A73" s="38">
        <f t="shared" si="6"/>
        <v>0.0051</v>
      </c>
      <c r="B73" s="53"/>
      <c r="C73" s="52">
        <f t="shared" si="9"/>
        <v>19</v>
      </c>
      <c r="D73" s="24">
        <f t="shared" si="10"/>
        <v>4.963161896680239</v>
      </c>
      <c r="E73" s="24">
        <f t="shared" si="10"/>
        <v>4.205804730593515</v>
      </c>
      <c r="F73" s="24">
        <f t="shared" si="10"/>
        <v>4.002384093056057</v>
      </c>
      <c r="G73" s="24">
        <f t="shared" si="10"/>
        <v>3.9362386150833224</v>
      </c>
      <c r="H73" s="24">
        <f t="shared" si="10"/>
        <v>3.8642811912482347</v>
      </c>
      <c r="I73" s="24">
        <f t="shared" si="10"/>
        <v>3.8459424225355177</v>
      </c>
      <c r="J73" s="24">
        <f t="shared" si="10"/>
        <v>3.7734833300321577</v>
      </c>
      <c r="K73" s="24">
        <f t="shared" si="8"/>
        <v>3.686727321695529</v>
      </c>
      <c r="L73" s="24">
        <f t="shared" si="8"/>
        <v>3.545007992224348</v>
      </c>
      <c r="M73" s="24">
        <f t="shared" si="8"/>
        <v>3.109437854304472</v>
      </c>
      <c r="N73" s="24">
        <f t="shared" si="8"/>
        <v>2.3958976148686117</v>
      </c>
    </row>
    <row r="74" spans="1:14" s="36" customFormat="1" ht="10.5" customHeight="1">
      <c r="A74" s="38">
        <f t="shared" si="6"/>
        <v>0.0051</v>
      </c>
      <c r="B74" s="53"/>
      <c r="C74" s="52">
        <f t="shared" si="9"/>
        <v>20</v>
      </c>
      <c r="D74" s="24">
        <f t="shared" si="10"/>
        <v>4.964807090420304</v>
      </c>
      <c r="E74" s="24">
        <f t="shared" si="10"/>
        <v>4.207088101409375</v>
      </c>
      <c r="F74" s="24">
        <f t="shared" si="10"/>
        <v>4.003578881182985</v>
      </c>
      <c r="G74" s="24">
        <f t="shared" si="10"/>
        <v>3.9374136575212066</v>
      </c>
      <c r="H74" s="24">
        <f t="shared" si="10"/>
        <v>3.8654347530201854</v>
      </c>
      <c r="I74" s="24">
        <f t="shared" si="10"/>
        <v>3.8470905098346004</v>
      </c>
      <c r="J74" s="24">
        <f t="shared" si="10"/>
        <v>3.7746097869076243</v>
      </c>
      <c r="K74" s="24">
        <f t="shared" si="8"/>
        <v>3.6878278802448254</v>
      </c>
      <c r="L74" s="24">
        <f t="shared" si="8"/>
        <v>3.5460662448459095</v>
      </c>
      <c r="M74" s="24">
        <f t="shared" si="8"/>
        <v>3.1103660809172515</v>
      </c>
      <c r="N74" s="24">
        <f t="shared" si="8"/>
        <v>2.396612836086022</v>
      </c>
    </row>
    <row r="75" spans="1:14" s="36" customFormat="1" ht="10.5" customHeight="1">
      <c r="A75" s="38">
        <f t="shared" si="6"/>
        <v>0.0051</v>
      </c>
      <c r="B75" s="53"/>
      <c r="C75" s="51">
        <f t="shared" si="9"/>
        <v>21</v>
      </c>
      <c r="D75" s="27">
        <f aca="true" t="shared" si="11" ref="D75:J82">100000*LVT/D$50*((1+D$51/100)^((DAYS360(D$45,$L$2)+$C75-1)/360)*((1+$A75)^(($C75-15)/30)))/100000</f>
        <v>4.966452829510793</v>
      </c>
      <c r="E75" s="27">
        <f t="shared" si="11"/>
        <v>4.208371863836532</v>
      </c>
      <c r="F75" s="27">
        <f t="shared" si="11"/>
        <v>4.004774025976998</v>
      </c>
      <c r="G75" s="27">
        <f t="shared" si="11"/>
        <v>3.9385890507317103</v>
      </c>
      <c r="H75" s="27">
        <f t="shared" si="11"/>
        <v>3.8665886591523657</v>
      </c>
      <c r="I75" s="27">
        <f t="shared" si="11"/>
        <v>3.8482389398596797</v>
      </c>
      <c r="J75" s="27">
        <f t="shared" si="11"/>
        <v>3.7757365800519915</v>
      </c>
      <c r="K75" s="27">
        <f t="shared" si="8"/>
        <v>3.688928767331878</v>
      </c>
      <c r="L75" s="27">
        <f t="shared" si="8"/>
        <v>3.5471248133760986</v>
      </c>
      <c r="M75" s="27">
        <f t="shared" si="8"/>
        <v>3.1112945846234115</v>
      </c>
      <c r="N75" s="27">
        <f t="shared" si="8"/>
        <v>2.397328270810631</v>
      </c>
    </row>
    <row r="76" spans="1:14" s="36" customFormat="1" ht="10.5" customHeight="1">
      <c r="A76" s="38">
        <f t="shared" si="6"/>
        <v>0.0051</v>
      </c>
      <c r="B76" s="53"/>
      <c r="C76" s="52">
        <f t="shared" si="9"/>
        <v>22</v>
      </c>
      <c r="D76" s="24">
        <f t="shared" si="11"/>
        <v>4.968099114132478</v>
      </c>
      <c r="E76" s="24">
        <f t="shared" si="11"/>
        <v>4.209656017994484</v>
      </c>
      <c r="F76" s="24">
        <f t="shared" si="11"/>
        <v>4.005969527544566</v>
      </c>
      <c r="G76" s="24">
        <f t="shared" si="11"/>
        <v>3.9397647948195464</v>
      </c>
      <c r="H76" s="24">
        <f t="shared" si="11"/>
        <v>3.8677429097475744</v>
      </c>
      <c r="I76" s="24">
        <f t="shared" si="11"/>
        <v>3.8493877127130642</v>
      </c>
      <c r="J76" s="24">
        <f t="shared" si="11"/>
        <v>3.776863709565642</v>
      </c>
      <c r="K76" s="24">
        <f t="shared" si="8"/>
        <v>3.69002998305476</v>
      </c>
      <c r="L76" s="24">
        <f t="shared" si="8"/>
        <v>3.5481836979092205</v>
      </c>
      <c r="M76" s="24">
        <f t="shared" si="8"/>
        <v>3.1122233655056677</v>
      </c>
      <c r="N76" s="24">
        <f t="shared" si="8"/>
        <v>2.398043919106175</v>
      </c>
    </row>
    <row r="77" spans="1:14" s="36" customFormat="1" ht="10.5" customHeight="1">
      <c r="A77" s="38">
        <f t="shared" si="6"/>
        <v>0.0051</v>
      </c>
      <c r="B77" s="53"/>
      <c r="C77" s="52">
        <f t="shared" si="9"/>
        <v>23</v>
      </c>
      <c r="D77" s="24">
        <f t="shared" si="11"/>
        <v>4.969745944466195</v>
      </c>
      <c r="E77" s="24">
        <f t="shared" si="11"/>
        <v>4.210940564002766</v>
      </c>
      <c r="F77" s="24">
        <f t="shared" si="11"/>
        <v>4.007165385992197</v>
      </c>
      <c r="G77" s="24">
        <f t="shared" si="11"/>
        <v>3.9409408898894576</v>
      </c>
      <c r="H77" s="24">
        <f t="shared" si="11"/>
        <v>3.868897504908641</v>
      </c>
      <c r="I77" s="24">
        <f t="shared" si="11"/>
        <v>3.8505368284970958</v>
      </c>
      <c r="J77" s="24">
        <f t="shared" si="11"/>
        <v>3.777991175548989</v>
      </c>
      <c r="K77" s="24">
        <f t="shared" si="8"/>
        <v>3.691131527511577</v>
      </c>
      <c r="L77" s="24">
        <f t="shared" si="8"/>
        <v>3.5492428985396076</v>
      </c>
      <c r="M77" s="24">
        <f t="shared" si="8"/>
        <v>3.113152423646765</v>
      </c>
      <c r="N77" s="24">
        <f t="shared" si="8"/>
        <v>2.3987597810364107</v>
      </c>
    </row>
    <row r="78" spans="1:14" s="36" customFormat="1" ht="10.5" customHeight="1">
      <c r="A78" s="38">
        <f t="shared" si="6"/>
        <v>0.0051</v>
      </c>
      <c r="B78" s="53"/>
      <c r="C78" s="51">
        <f t="shared" si="9"/>
        <v>24</v>
      </c>
      <c r="D78" s="27">
        <f t="shared" si="11"/>
        <v>4.971393320692833</v>
      </c>
      <c r="E78" s="27">
        <f t="shared" si="11"/>
        <v>4.212225501980949</v>
      </c>
      <c r="F78" s="27">
        <f t="shared" si="11"/>
        <v>4.008361601426423</v>
      </c>
      <c r="G78" s="27">
        <f t="shared" si="11"/>
        <v>3.9421173360462203</v>
      </c>
      <c r="H78" s="27">
        <f t="shared" si="11"/>
        <v>3.870052444738425</v>
      </c>
      <c r="I78" s="27">
        <f t="shared" si="11"/>
        <v>3.8516862873141466</v>
      </c>
      <c r="J78" s="27">
        <f t="shared" si="11"/>
        <v>3.7791189781024763</v>
      </c>
      <c r="K78" s="27">
        <f t="shared" si="8"/>
        <v>3.692233400800462</v>
      </c>
      <c r="L78" s="27">
        <f t="shared" si="8"/>
        <v>3.5503024153616227</v>
      </c>
      <c r="M78" s="27">
        <f t="shared" si="8"/>
        <v>3.11408175912947</v>
      </c>
      <c r="N78" s="27">
        <f t="shared" si="8"/>
        <v>2.3994758566651107</v>
      </c>
    </row>
    <row r="79" spans="1:14" s="36" customFormat="1" ht="10.5" customHeight="1">
      <c r="A79" s="38">
        <f t="shared" si="6"/>
        <v>0.0051</v>
      </c>
      <c r="B79" s="53"/>
      <c r="C79" s="52">
        <f t="shared" si="9"/>
        <v>25</v>
      </c>
      <c r="D79" s="24">
        <f t="shared" si="11"/>
        <v>4.973041242993348</v>
      </c>
      <c r="E79" s="24">
        <f t="shared" si="11"/>
        <v>4.2135108320486365</v>
      </c>
      <c r="F79" s="24">
        <f t="shared" si="11"/>
        <v>4.009558173953813</v>
      </c>
      <c r="G79" s="24">
        <f t="shared" si="11"/>
        <v>3.9432941333946383</v>
      </c>
      <c r="H79" s="24">
        <f t="shared" si="11"/>
        <v>3.8712077293398157</v>
      </c>
      <c r="I79" s="24">
        <f t="shared" si="11"/>
        <v>3.8528360892666162</v>
      </c>
      <c r="J79" s="24">
        <f t="shared" si="11"/>
        <v>3.7802471173265735</v>
      </c>
      <c r="K79" s="24">
        <f t="shared" si="8"/>
        <v>3.6933356030195776</v>
      </c>
      <c r="L79" s="24">
        <f t="shared" si="8"/>
        <v>3.551362248469653</v>
      </c>
      <c r="M79" s="24">
        <f t="shared" si="8"/>
        <v>3.1150113720365726</v>
      </c>
      <c r="N79" s="24">
        <f t="shared" si="8"/>
        <v>2.400192146056068</v>
      </c>
    </row>
    <row r="80" spans="1:14" s="36" customFormat="1" ht="10.5" customHeight="1">
      <c r="A80" s="38">
        <f t="shared" si="6"/>
        <v>0.0051</v>
      </c>
      <c r="B80" s="53"/>
      <c r="C80" s="52">
        <f t="shared" si="9"/>
        <v>26</v>
      </c>
      <c r="D80" s="24">
        <f t="shared" si="11"/>
        <v>4.974689711548754</v>
      </c>
      <c r="E80" s="24">
        <f t="shared" si="11"/>
        <v>4.214796554325475</v>
      </c>
      <c r="F80" s="24">
        <f t="shared" si="11"/>
        <v>4.010755103680967</v>
      </c>
      <c r="G80" s="24">
        <f t="shared" si="11"/>
        <v>3.9444712820395513</v>
      </c>
      <c r="H80" s="24">
        <f t="shared" si="11"/>
        <v>3.8723633588157345</v>
      </c>
      <c r="I80" s="24">
        <f t="shared" si="11"/>
        <v>3.8539862344569387</v>
      </c>
      <c r="J80" s="24">
        <f t="shared" si="11"/>
        <v>3.7813755933217856</v>
      </c>
      <c r="K80" s="24">
        <f t="shared" si="8"/>
        <v>3.6944381342671164</v>
      </c>
      <c r="L80" s="24">
        <f t="shared" si="8"/>
        <v>3.5524223979581167</v>
      </c>
      <c r="M80" s="24">
        <f t="shared" si="8"/>
        <v>3.1159412624508906</v>
      </c>
      <c r="N80" s="24">
        <f t="shared" si="8"/>
        <v>2.400908649273094</v>
      </c>
    </row>
    <row r="81" spans="1:14" s="36" customFormat="1" ht="10.5" customHeight="1">
      <c r="A81" s="38">
        <f t="shared" si="6"/>
        <v>0.0051</v>
      </c>
      <c r="B81" s="53"/>
      <c r="C81" s="51">
        <f t="shared" si="9"/>
        <v>27</v>
      </c>
      <c r="D81" s="27">
        <f t="shared" si="11"/>
        <v>4.976338726540121</v>
      </c>
      <c r="E81" s="27">
        <f t="shared" si="11"/>
        <v>4.216082668931143</v>
      </c>
      <c r="F81" s="27">
        <f t="shared" si="11"/>
        <v>4.011952390714513</v>
      </c>
      <c r="G81" s="27">
        <f t="shared" si="11"/>
        <v>3.945648782085827</v>
      </c>
      <c r="H81" s="27">
        <f t="shared" si="11"/>
        <v>3.8735193332691322</v>
      </c>
      <c r="I81" s="27">
        <f t="shared" si="11"/>
        <v>3.8551367229875773</v>
      </c>
      <c r="J81" s="27">
        <f t="shared" si="11"/>
        <v>3.782504406188644</v>
      </c>
      <c r="K81" s="27">
        <f t="shared" si="8"/>
        <v>3.6955409946412985</v>
      </c>
      <c r="L81" s="27">
        <f t="shared" si="8"/>
        <v>3.5534828639214586</v>
      </c>
      <c r="M81" s="27">
        <f t="shared" si="8"/>
        <v>3.1168714304552645</v>
      </c>
      <c r="N81" s="27">
        <f t="shared" si="8"/>
        <v>2.4016253663800216</v>
      </c>
    </row>
    <row r="82" spans="1:14" s="36" customFormat="1" ht="10.5" customHeight="1">
      <c r="A82" s="38">
        <f t="shared" si="6"/>
        <v>0.0051</v>
      </c>
      <c r="B82" s="53"/>
      <c r="C82" s="52">
        <f t="shared" si="9"/>
        <v>28</v>
      </c>
      <c r="D82" s="24">
        <f t="shared" si="11"/>
        <v>4.977988288148585</v>
      </c>
      <c r="E82" s="24">
        <f t="shared" si="11"/>
        <v>4.2173691759853575</v>
      </c>
      <c r="F82" s="24">
        <f t="shared" si="11"/>
        <v>4.013150035161117</v>
      </c>
      <c r="G82" s="24">
        <f t="shared" si="11"/>
        <v>3.9468266336383655</v>
      </c>
      <c r="H82" s="24">
        <f t="shared" si="11"/>
        <v>3.8746756528029933</v>
      </c>
      <c r="I82" s="24">
        <f t="shared" si="11"/>
        <v>3.8562875549610243</v>
      </c>
      <c r="J82" s="24">
        <f t="shared" si="11"/>
        <v>3.783633556027713</v>
      </c>
      <c r="K82" s="24">
        <f t="shared" si="8"/>
        <v>3.696644184240376</v>
      </c>
      <c r="L82" s="24">
        <f t="shared" si="8"/>
        <v>3.5545436464541544</v>
      </c>
      <c r="M82" s="24">
        <f t="shared" si="8"/>
        <v>3.117801876132562</v>
      </c>
      <c r="N82" s="24">
        <f t="shared" si="8"/>
        <v>2.4023422974407005</v>
      </c>
    </row>
    <row r="83" spans="2:13" s="32" customFormat="1" ht="10.5" customHeight="1">
      <c r="B83" s="50"/>
      <c r="C83" s="52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32" customFormat="1" ht="10.5" customHeight="1">
      <c r="B84" s="50"/>
      <c r="C84" s="52"/>
      <c r="D84" s="48"/>
      <c r="E84" s="48"/>
      <c r="F84" s="48"/>
      <c r="G84" s="48"/>
      <c r="H84" s="48"/>
      <c r="I84" s="48"/>
      <c r="J84" s="48"/>
      <c r="K84" s="48"/>
      <c r="L84" s="48"/>
      <c r="M84" s="48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77001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Ibudalanasjodur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2009-03-03T13:12:05Z</dcterms:created>
  <dcterms:modified xsi:type="dcterms:W3CDTF">2009-03-30T14:53:00Z</dcterms:modified>
  <cp:category/>
  <cp:version/>
  <cp:contentType/>
  <cp:contentStatus/>
</cp:coreProperties>
</file>